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05" windowWidth="14805" windowHeight="7710"/>
  </bookViews>
  <sheets>
    <sheet name="2020-2024" sheetId="7" r:id="rId1"/>
  </sheets>
  <definedNames>
    <definedName name="_xlnm._FilterDatabase" localSheetId="0" hidden="1">'2020-2024'!$A$4:$K$4</definedName>
    <definedName name="_xlnm.Print_Titles" localSheetId="0">'2020-2024'!$3:$3</definedName>
    <definedName name="_xlnm.Print_Area" localSheetId="0">'2020-2024'!$A$1:$K$24</definedName>
  </definedNames>
  <calcPr calcId="145621"/>
</workbook>
</file>

<file path=xl/calcChain.xml><?xml version="1.0" encoding="utf-8"?>
<calcChain xmlns="http://schemas.openxmlformats.org/spreadsheetml/2006/main">
  <c r="D19" i="7" l="1"/>
  <c r="G21" i="7" l="1"/>
  <c r="G20" i="7"/>
  <c r="I11" i="7" l="1"/>
  <c r="E11" i="7"/>
  <c r="C19" i="7" l="1"/>
  <c r="C18" i="7" s="1"/>
  <c r="D18" i="7" l="1"/>
  <c r="E15" i="7"/>
  <c r="G7" i="7"/>
  <c r="K17" i="7" l="1"/>
  <c r="I17" i="7"/>
  <c r="G17" i="7"/>
  <c r="K14" i="7"/>
  <c r="K11" i="7"/>
  <c r="I14" i="7"/>
  <c r="J6" i="7" l="1"/>
  <c r="H6" i="7"/>
  <c r="F6" i="7"/>
  <c r="D6" i="7"/>
  <c r="C6" i="7"/>
  <c r="I6" i="7" l="1"/>
  <c r="F19" i="7"/>
  <c r="F18" i="7" s="1"/>
  <c r="H19" i="7"/>
  <c r="H18" i="7" s="1"/>
  <c r="J19" i="7"/>
  <c r="J18" i="7" s="1"/>
  <c r="K23" i="7" l="1"/>
  <c r="K22" i="7"/>
  <c r="K21" i="7"/>
  <c r="K20" i="7"/>
  <c r="K19" i="7"/>
  <c r="K18" i="7"/>
  <c r="I23" i="7"/>
  <c r="I22" i="7"/>
  <c r="I21" i="7"/>
  <c r="I20" i="7"/>
  <c r="I19" i="7"/>
  <c r="I18" i="7"/>
  <c r="G23" i="7"/>
  <c r="G22" i="7"/>
  <c r="G19" i="7"/>
  <c r="G18" i="7"/>
  <c r="E23" i="7"/>
  <c r="E22" i="7"/>
  <c r="E21" i="7"/>
  <c r="E20" i="7"/>
  <c r="E19" i="7"/>
  <c r="E18" i="7"/>
  <c r="C5" i="7" l="1"/>
  <c r="K7" i="7" l="1"/>
  <c r="K8" i="7"/>
  <c r="K9" i="7"/>
  <c r="K10" i="7"/>
  <c r="K12" i="7"/>
  <c r="K13" i="7"/>
  <c r="K15" i="7"/>
  <c r="K16" i="7"/>
  <c r="I7" i="7"/>
  <c r="I8" i="7"/>
  <c r="I9" i="7"/>
  <c r="I10" i="7"/>
  <c r="I12" i="7"/>
  <c r="I13" i="7"/>
  <c r="I15" i="7"/>
  <c r="I16" i="7"/>
  <c r="G8" i="7"/>
  <c r="G9" i="7"/>
  <c r="G10" i="7"/>
  <c r="G12" i="7"/>
  <c r="G13" i="7"/>
  <c r="G14" i="7"/>
  <c r="G15" i="7"/>
  <c r="G16" i="7"/>
  <c r="E7" i="7"/>
  <c r="E8" i="7"/>
  <c r="E9" i="7"/>
  <c r="E10" i="7"/>
  <c r="E12" i="7"/>
  <c r="E13" i="7"/>
  <c r="E14" i="7"/>
  <c r="E16" i="7"/>
  <c r="E17" i="7"/>
  <c r="E6" i="7" l="1"/>
  <c r="D5" i="7"/>
  <c r="E5" i="7" s="1"/>
  <c r="J5" i="7"/>
  <c r="H5" i="7"/>
  <c r="G6" i="7" l="1"/>
  <c r="F5" i="7"/>
  <c r="G5" i="7" s="1"/>
  <c r="K5" i="7"/>
  <c r="K6" i="7"/>
  <c r="I5" i="7" l="1"/>
</calcChain>
</file>

<file path=xl/sharedStrings.xml><?xml version="1.0" encoding="utf-8"?>
<sst xmlns="http://schemas.openxmlformats.org/spreadsheetml/2006/main" count="64" uniqueCount="64">
  <si>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</si>
  <si>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</si>
  <si>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</si>
  <si>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</si>
  <si>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</si>
  <si>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</si>
  <si>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</si>
  <si>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</si>
  <si>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</si>
  <si>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</si>
  <si>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</si>
  <si>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</si>
  <si>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</si>
  <si>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</si>
  <si>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</si>
  <si>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</si>
  <si>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</si>
  <si>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</si>
  <si>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</si>
  <si>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</si>
  <si>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</si>
  <si>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</si>
  <si>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</si>
  <si>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</si>
  <si>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</si>
  <si>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</si>
  <si>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</si>
  <si>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</si>
  <si>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</si>
  <si>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</si>
  <si>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</si>
  <si>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</si>
  <si>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</si>
  <si>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</si>
  <si>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</si>
  <si>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</si>
  <si>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Темп 2021/2020</t>
  </si>
  <si>
    <t xml:space="preserve">  БЕЗВОЗМЕЗДНЫЕ ПОСТУПЛЕНИЯ</t>
  </si>
  <si>
    <t>2 02 00000 00 0000 000</t>
  </si>
  <si>
    <t>ДОХОДОВ ВСЕГО:</t>
  </si>
  <si>
    <t>2 00 00000 00 0000 000</t>
  </si>
  <si>
    <t xml:space="preserve"> рублей</t>
  </si>
  <si>
    <t>Темп 2022/2021</t>
  </si>
  <si>
    <t>2022 год</t>
  </si>
  <si>
    <t>﻿2 07 00000 00 0000 000</t>
  </si>
  <si>
    <t>﻿ПРОЧИЕ БЕЗВОЗМЕЗДНЫЕ ПОСТУПЛЕНИЯ</t>
  </si>
  <si>
    <t>2023 год</t>
  </si>
  <si>
    <t>Темп 2023/2022</t>
  </si>
  <si>
    <t>2 02 10000 00 0000 150</t>
  </si>
  <si>
    <t>2 02 20000 00 0000 150</t>
  </si>
  <si>
    <t>2 02 30000 00 0000 150</t>
  </si>
  <si>
    <t>2 02 40000 00 0000 150</t>
  </si>
  <si>
    <t xml:space="preserve">Сведения о доходах бюджета  Мглинского муниципального района  Брянской области в 2020- 2024 годах </t>
  </si>
  <si>
    <t>2020 год факт</t>
  </si>
  <si>
    <t>2021 год оценка</t>
  </si>
  <si>
    <t>2024 год</t>
  </si>
  <si>
    <t>Темп 2024/2023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</si>
  <si>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</si>
  <si>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</si>
  <si>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</si>
  <si>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</si>
  <si>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</si>
  <si>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</si>
  <si>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﻿2 07 00000 00 0000 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</si>
</sst>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%"/>
    <numFmt numFmtId="166" formatCode="#,##0.00_ ;\-#,##0.00\ "/>
  </numFmts>
  <fonts count="8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9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left" vertical="top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zoomScale="73" zoomScaleNormal="73" zoomScaleSheetLayoutView="70" workbookViewId="0">
      <pane ySplit="3" topLeftCell="A4" activePane="bottomLeft" state="frozen"/>
      <selection pane="bottomLeft" activeCell="D20" sqref="D20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 x14ac:dyDescent="0.2">
      <c r="A1" s="25" t="s">
        <v>52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" customHeight="1" x14ac:dyDescent="0.2">
      <c r="F2" s="1"/>
      <c r="G2" s="1"/>
      <c r="H2" s="1"/>
      <c r="I2" s="1"/>
      <c r="J2" s="1"/>
      <c r="K2" s="8" t="s">
        <v>41</v>
      </c>
    </row>
    <row r="3" spans="1:11" ht="45.75" customHeight="1" x14ac:dyDescent="0.2">
      <c r="A3" s="7" t="s">
        <v>10</v>
      </c>
      <c r="B3" s="7" t="s">
        <v>11</v>
      </c>
      <c r="C3" s="7" t="s">
        <v>53</v>
      </c>
      <c r="D3" s="7" t="s">
        <v>54</v>
      </c>
      <c r="E3" s="7" t="s">
        <v>36</v>
      </c>
      <c r="F3" s="21" t="s">
        <v>43</v>
      </c>
      <c r="G3" s="7" t="s">
        <v>42</v>
      </c>
      <c r="H3" s="21" t="s">
        <v>46</v>
      </c>
      <c r="I3" s="7" t="s">
        <v>47</v>
      </c>
      <c r="J3" s="21" t="s">
        <v>55</v>
      </c>
      <c r="K3" s="7" t="s">
        <v>56</v>
      </c>
    </row>
    <row r="4" spans="1:11" ht="21.75" customHeight="1" x14ac:dyDescent="0.2">
      <c r="A4" s="9">
        <v>1</v>
      </c>
      <c r="B4" s="9" t="s">
        <v>0</v>
      </c>
      <c r="C4" s="9" t="s">
        <v>1</v>
      </c>
      <c r="D4" s="9" t="s">
        <v>2</v>
      </c>
      <c r="E4" s="9" t="s">
        <v>3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8</v>
      </c>
      <c r="K4" s="9" t="s">
        <v>9</v>
      </c>
    </row>
    <row r="5" spans="1:11" ht="36" customHeight="1" x14ac:dyDescent="0.2">
      <c r="A5" s="12"/>
      <c r="B5" s="13" t="s">
        <v>39</v>
      </c>
      <c r="C5" s="14">
        <f>C6+C18</f>
        <v>286197663.01999998</v>
      </c>
      <c r="D5" s="14">
        <f>D6+D18</f>
        <v>377608816.06999999</v>
      </c>
      <c r="E5" s="17">
        <f>D5/C5</f>
        <v>1.3193986704343286</v>
      </c>
      <c r="F5" s="14">
        <f>F6+F18</f>
        <v>340349155.81999999</v>
      </c>
      <c r="G5" s="17">
        <f>F5/D5</f>
        <v>0.90132735607769043</v>
      </c>
      <c r="H5" s="14">
        <f>H6+H18</f>
        <v>266527757.78</v>
      </c>
      <c r="I5" s="17">
        <f>H5/F5</f>
        <v>0.78310098092606462</v>
      </c>
      <c r="J5" s="14">
        <f>J6+J18</f>
        <v>273219919.77999997</v>
      </c>
      <c r="K5" s="17">
        <f>J5/H5</f>
        <v>1.0251086868239963</v>
      </c>
    </row>
    <row r="6" spans="1:11" s="2" customFormat="1" ht="36" customHeight="1" x14ac:dyDescent="0.2">
      <c r="A6" s="23" t="s">
        <v>12</v>
      </c>
      <c r="B6" s="11" t="s">
        <v>13</v>
      </c>
      <c r="C6" s="22">
        <f>C7+C8+C9+C10+C12+C13+C14+C15+C16+C17+C11</f>
        <v>81862012.800000012</v>
      </c>
      <c r="D6" s="22">
        <f>D7+D8+D9+D10+D12+D13+D14+D15+D16+D17+D11</f>
        <v>90550400</v>
      </c>
      <c r="E6" s="6">
        <f>D6/C6</f>
        <v>1.1061345415635808</v>
      </c>
      <c r="F6" s="22">
        <f>F7+F8+F9+F10+F12+F13+F14+F15+F16+F17+F11</f>
        <v>95591600</v>
      </c>
      <c r="G6" s="6">
        <f>F6/D6</f>
        <v>1.0556728628476517</v>
      </c>
      <c r="H6" s="22">
        <f>H7+H8+H9+H10+H12+H13+H14+H15+H16+H17+H11</f>
        <v>97609800</v>
      </c>
      <c r="I6" s="6">
        <f>H6/F6</f>
        <v>1.0211127337548487</v>
      </c>
      <c r="J6" s="22">
        <f>J7+J8+J9+J10+J12+J13+J14+J15+J16+J17+J11</f>
        <v>102888500</v>
      </c>
      <c r="K6" s="6">
        <f>J6/H6</f>
        <v>1.0540796108587458</v>
      </c>
    </row>
    <row r="7" spans="1:11" ht="40.5" customHeight="1" x14ac:dyDescent="0.2">
      <c r="A7" s="18" t="s">
        <v>14</v>
      </c>
      <c r="B7" s="3" t="s">
        <v>15</v>
      </c>
      <c r="C7" s="15">
        <v>50448373.509999998</v>
      </c>
      <c r="D7" s="15">
        <v>50647800</v>
      </c>
      <c r="E7" s="6">
        <f t="shared" ref="E7:E23" si="0">D7/C7</f>
        <v>1.0039530806669212</v>
      </c>
      <c r="F7" s="20">
        <v>60955900</v>
      </c>
      <c r="G7" s="6">
        <f t="shared" ref="G7:K23" si="1">F7/D7</f>
        <v>1.2035251284359834</v>
      </c>
      <c r="H7" s="20">
        <v>70697100</v>
      </c>
      <c r="I7" s="6">
        <f t="shared" ref="I7:I16" si="2">H7/F7</f>
        <v>1.1598073361233285</v>
      </c>
      <c r="J7" s="20">
        <v>75794400</v>
      </c>
      <c r="K7" s="6">
        <f t="shared" ref="K7:K16" si="3">J7/H7</f>
        <v>1.0721005529222556</v>
      </c>
    </row>
    <row r="8" spans="1:11" ht="70.5" customHeight="1" x14ac:dyDescent="0.2">
      <c r="A8" s="18" t="s">
        <v>16</v>
      </c>
      <c r="B8" s="3" t="s">
        <v>17</v>
      </c>
      <c r="C8" s="15">
        <v>13964613.65</v>
      </c>
      <c r="D8" s="15">
        <v>15927600</v>
      </c>
      <c r="E8" s="6">
        <f t="shared" si="0"/>
        <v>1.1405686114345168</v>
      </c>
      <c r="F8" s="20">
        <v>16641400</v>
      </c>
      <c r="G8" s="6">
        <f t="shared" si="1"/>
        <v>1.0448152891835556</v>
      </c>
      <c r="H8" s="20">
        <v>16510800</v>
      </c>
      <c r="I8" s="6">
        <f t="shared" si="2"/>
        <v>0.99215210258752273</v>
      </c>
      <c r="J8" s="20">
        <v>16422700</v>
      </c>
      <c r="K8" s="6">
        <f t="shared" si="3"/>
        <v>0.99466409865058025</v>
      </c>
    </row>
    <row r="9" spans="1:11" s="4" customFormat="1" ht="43.5" customHeight="1" x14ac:dyDescent="0.2">
      <c r="A9" s="18" t="s">
        <v>18</v>
      </c>
      <c r="B9" s="3" t="s">
        <v>19</v>
      </c>
      <c r="C9" s="15">
        <v>6781286.9199999999</v>
      </c>
      <c r="D9" s="15">
        <v>5395000</v>
      </c>
      <c r="E9" s="6">
        <f t="shared" si="0"/>
        <v>0.79557170543670197</v>
      </c>
      <c r="F9" s="20">
        <v>3367100</v>
      </c>
      <c r="G9" s="6">
        <f t="shared" si="1"/>
        <v>0.62411492122335499</v>
      </c>
      <c r="H9" s="20">
        <v>3610000</v>
      </c>
      <c r="I9" s="6">
        <f t="shared" si="2"/>
        <v>1.0721392296041103</v>
      </c>
      <c r="J9" s="20">
        <v>3849500</v>
      </c>
      <c r="K9" s="6">
        <f t="shared" si="3"/>
        <v>1.0663434903047091</v>
      </c>
    </row>
    <row r="10" spans="1:11" ht="43.5" customHeight="1" x14ac:dyDescent="0.2">
      <c r="A10" s="18" t="s">
        <v>20</v>
      </c>
      <c r="B10" s="3" t="s">
        <v>21</v>
      </c>
      <c r="C10" s="15">
        <v>900752.5</v>
      </c>
      <c r="D10" s="15">
        <v>812800</v>
      </c>
      <c r="E10" s="6">
        <f t="shared" si="0"/>
        <v>0.90235664069763888</v>
      </c>
      <c r="F10" s="20">
        <v>888200</v>
      </c>
      <c r="G10" s="6">
        <f t="shared" si="1"/>
        <v>1.0927657480314961</v>
      </c>
      <c r="H10" s="20">
        <v>890000</v>
      </c>
      <c r="I10" s="6">
        <f t="shared" si="2"/>
        <v>1.0020265705922089</v>
      </c>
      <c r="J10" s="20">
        <v>890000</v>
      </c>
      <c r="K10" s="6">
        <f t="shared" si="3"/>
        <v>1</v>
      </c>
    </row>
    <row r="11" spans="1:11" ht="72.75" hidden="1" customHeight="1" x14ac:dyDescent="0.2">
      <c r="A11" s="18" t="s">
        <v>34</v>
      </c>
      <c r="B11" s="3" t="s">
        <v>35</v>
      </c>
      <c r="C11" s="15"/>
      <c r="D11" s="15"/>
      <c r="E11" s="6">
        <f>IF(C11=0,0,ROUND(D11/C11,1))</f>
        <v>0</v>
      </c>
      <c r="F11" s="20"/>
      <c r="G11" s="6">
        <v>0</v>
      </c>
      <c r="H11" s="20"/>
      <c r="I11" s="6">
        <f>IF(F11=0,0,ROUND(H11/F11,1))</f>
        <v>0</v>
      </c>
      <c r="J11" s="20"/>
      <c r="K11" s="6">
        <f>IF(H11=0,0,ROUND(J11/H11,1))</f>
        <v>0</v>
      </c>
    </row>
    <row r="12" spans="1:11" ht="70.150000000000006" customHeight="1" x14ac:dyDescent="0.2">
      <c r="A12" s="18" t="s">
        <v>22</v>
      </c>
      <c r="B12" s="3" t="s">
        <v>23</v>
      </c>
      <c r="C12" s="15">
        <v>5655717.7199999997</v>
      </c>
      <c r="D12" s="15">
        <v>4179900</v>
      </c>
      <c r="E12" s="6">
        <f t="shared" si="0"/>
        <v>0.7390573941161972</v>
      </c>
      <c r="F12" s="20">
        <v>4109200</v>
      </c>
      <c r="G12" s="6">
        <f t="shared" si="1"/>
        <v>0.98308571975406112</v>
      </c>
      <c r="H12" s="20">
        <v>4259200</v>
      </c>
      <c r="I12" s="6">
        <f t="shared" si="2"/>
        <v>1.0365034556604691</v>
      </c>
      <c r="J12" s="20">
        <v>4259200</v>
      </c>
      <c r="K12" s="6">
        <f t="shared" si="3"/>
        <v>1</v>
      </c>
    </row>
    <row r="13" spans="1:11" ht="37.5" customHeight="1" x14ac:dyDescent="0.2">
      <c r="A13" s="18" t="s">
        <v>24</v>
      </c>
      <c r="B13" s="3" t="s">
        <v>25</v>
      </c>
      <c r="C13" s="15">
        <v>317357.45</v>
      </c>
      <c r="D13" s="15">
        <v>693200</v>
      </c>
      <c r="E13" s="6">
        <f t="shared" si="0"/>
        <v>2.1842877802301475</v>
      </c>
      <c r="F13" s="20">
        <v>721000</v>
      </c>
      <c r="G13" s="6">
        <f t="shared" si="1"/>
        <v>1.0401038661281015</v>
      </c>
      <c r="H13" s="20">
        <v>750000</v>
      </c>
      <c r="I13" s="6">
        <f t="shared" si="2"/>
        <v>1.0402219140083218</v>
      </c>
      <c r="J13" s="20">
        <v>780000</v>
      </c>
      <c r="K13" s="6">
        <f t="shared" si="3"/>
        <v>1.04</v>
      </c>
    </row>
    <row r="14" spans="1:11" s="4" customFormat="1" ht="52.5" customHeight="1" x14ac:dyDescent="0.2">
      <c r="A14" s="18" t="s">
        <v>26</v>
      </c>
      <c r="B14" s="3" t="s">
        <v>27</v>
      </c>
      <c r="C14" s="15">
        <v>163235.47</v>
      </c>
      <c r="D14" s="15">
        <v>132100</v>
      </c>
      <c r="E14" s="6">
        <f t="shared" si="0"/>
        <v>0.80926038930141841</v>
      </c>
      <c r="F14" s="20">
        <v>0</v>
      </c>
      <c r="G14" s="6">
        <f t="shared" si="1"/>
        <v>0</v>
      </c>
      <c r="H14" s="20">
        <v>0</v>
      </c>
      <c r="I14" s="6">
        <f>IF(F14=0,0,ROUND(H14/F14,1))</f>
        <v>0</v>
      </c>
      <c r="J14" s="20">
        <v>0</v>
      </c>
      <c r="K14" s="6">
        <f>IF(H14=0,0,ROUND(J14/H14,1))</f>
        <v>0</v>
      </c>
    </row>
    <row r="15" spans="1:11" s="4" customFormat="1" ht="54.75" customHeight="1" x14ac:dyDescent="0.2">
      <c r="A15" s="18" t="s">
        <v>28</v>
      </c>
      <c r="B15" s="3" t="s">
        <v>29</v>
      </c>
      <c r="C15" s="15">
        <v>3159663.43</v>
      </c>
      <c r="D15" s="15">
        <v>12290000</v>
      </c>
      <c r="E15" s="6">
        <f t="shared" si="0"/>
        <v>3.8896547914915098</v>
      </c>
      <c r="F15" s="20">
        <v>8516100</v>
      </c>
      <c r="G15" s="6">
        <f t="shared" si="1"/>
        <v>0.69292921074043934</v>
      </c>
      <c r="H15" s="20">
        <v>500000</v>
      </c>
      <c r="I15" s="6">
        <f t="shared" si="2"/>
        <v>5.8712321367762235E-2</v>
      </c>
      <c r="J15" s="20">
        <v>500000</v>
      </c>
      <c r="K15" s="6">
        <f t="shared" si="3"/>
        <v>1</v>
      </c>
    </row>
    <row r="16" spans="1:11" ht="40.15" customHeight="1" x14ac:dyDescent="0.2">
      <c r="A16" s="18" t="s">
        <v>30</v>
      </c>
      <c r="B16" s="3" t="s">
        <v>31</v>
      </c>
      <c r="C16" s="15">
        <v>461232.84</v>
      </c>
      <c r="D16" s="15">
        <v>472000</v>
      </c>
      <c r="E16" s="6">
        <f t="shared" si="0"/>
        <v>1.0233443047984181</v>
      </c>
      <c r="F16" s="20">
        <v>392700</v>
      </c>
      <c r="G16" s="6">
        <f t="shared" si="1"/>
        <v>0.83199152542372878</v>
      </c>
      <c r="H16" s="20">
        <v>392700</v>
      </c>
      <c r="I16" s="6">
        <f t="shared" si="2"/>
        <v>1</v>
      </c>
      <c r="J16" s="20">
        <v>392700</v>
      </c>
      <c r="K16" s="6">
        <f t="shared" si="3"/>
        <v>1</v>
      </c>
    </row>
    <row r="17" spans="1:13" ht="33.75" customHeight="1" x14ac:dyDescent="0.2">
      <c r="A17" s="18" t="s">
        <v>33</v>
      </c>
      <c r="B17" s="3" t="s">
        <v>32</v>
      </c>
      <c r="C17" s="15">
        <v>9779.31</v>
      </c>
      <c r="D17" s="15"/>
      <c r="E17" s="6">
        <f t="shared" si="0"/>
        <v>0</v>
      </c>
      <c r="F17" s="20"/>
      <c r="G17" s="6" t="e">
        <f t="shared" si="1"/>
        <v>#DIV/0!</v>
      </c>
      <c r="H17" s="20"/>
      <c r="I17" s="6">
        <f>IF(F17=0,0,ROUND(H17/F17,1))</f>
        <v>0</v>
      </c>
      <c r="J17" s="20"/>
      <c r="K17" s="6">
        <f>IF(H17=0,0,ROUND(J17/H17,1))</f>
        <v>0</v>
      </c>
    </row>
    <row r="18" spans="1:13" ht="30" customHeight="1" x14ac:dyDescent="0.2">
      <c r="A18" s="19" t="s">
        <v>40</v>
      </c>
      <c r="B18" s="11" t="s">
        <v>37</v>
      </c>
      <c r="C18" s="16">
        <f>C19</f>
        <v>204335650.22</v>
      </c>
      <c r="D18" s="16">
        <f>D19</f>
        <v>287058416.06999999</v>
      </c>
      <c r="E18" s="6">
        <f t="shared" si="0"/>
        <v>1.4048376568696441</v>
      </c>
      <c r="F18" s="16">
        <f>F19</f>
        <v>244757555.81999999</v>
      </c>
      <c r="G18" s="6">
        <f t="shared" si="1"/>
        <v>0.85264023668379463</v>
      </c>
      <c r="H18" s="16">
        <f>H19</f>
        <v>168917957.78</v>
      </c>
      <c r="I18" s="6">
        <f t="shared" si="1"/>
        <v>0.69014399663406478</v>
      </c>
      <c r="J18" s="16">
        <f>J19</f>
        <v>170331419.78</v>
      </c>
      <c r="K18" s="6">
        <f t="shared" si="1"/>
        <v>1.0083677426519737</v>
      </c>
      <c r="M18" s="10"/>
    </row>
    <row r="19" spans="1:13" ht="56.25" customHeight="1" x14ac:dyDescent="0.2">
      <c r="A19" s="18" t="s">
        <v>38</v>
      </c>
      <c r="B19" s="3" t="s">
        <v>57</v>
      </c>
      <c r="C19" s="15">
        <f>C20+C21+C22+C23+C24</f>
        <v>204335650.22</v>
      </c>
      <c r="D19" s="15">
        <f>D20+D21+D22+D23+D24+D25</f>
        <v>287058416.06999999</v>
      </c>
      <c r="E19" s="6">
        <f t="shared" si="0"/>
        <v>1.4048376568696441</v>
      </c>
      <c r="F19" s="15">
        <f>F20+F21+F22+F23</f>
        <v>244757555.81999999</v>
      </c>
      <c r="G19" s="6">
        <f t="shared" si="1"/>
        <v>0.85264023668379463</v>
      </c>
      <c r="H19" s="15">
        <f>H20+H21+H22+H23</f>
        <v>168917957.78</v>
      </c>
      <c r="I19" s="6">
        <f t="shared" si="1"/>
        <v>0.69014399663406478</v>
      </c>
      <c r="J19" s="15">
        <f>J20+J21+J22+J23</f>
        <v>170331419.78</v>
      </c>
      <c r="K19" s="6">
        <f t="shared" si="1"/>
        <v>1.0083677426519737</v>
      </c>
      <c r="M19" s="10"/>
    </row>
    <row r="20" spans="1:13" ht="38.25" customHeight="1" x14ac:dyDescent="0.2">
      <c r="A20" s="18" t="s">
        <v>48</v>
      </c>
      <c r="B20" s="3" t="s">
        <v>58</v>
      </c>
      <c r="C20" s="15">
        <v>62986920</v>
      </c>
      <c r="D20" s="15">
        <v>72285049</v>
      </c>
      <c r="E20" s="6">
        <f t="shared" si="0"/>
        <v>1.1476199979297288</v>
      </c>
      <c r="F20" s="20">
        <v>61636000</v>
      </c>
      <c r="G20" s="6">
        <f t="shared" si="1"/>
        <v>0.85267978444615844</v>
      </c>
      <c r="H20" s="20">
        <v>19454000</v>
      </c>
      <c r="I20" s="6">
        <f t="shared" si="1"/>
        <v>0.31562723083911998</v>
      </c>
      <c r="J20" s="20">
        <v>19697000</v>
      </c>
      <c r="K20" s="6">
        <f t="shared" si="1"/>
        <v>1.0124910044206847</v>
      </c>
      <c r="M20" s="10"/>
    </row>
    <row r="21" spans="1:13" ht="47.25" x14ac:dyDescent="0.2">
      <c r="A21" s="18" t="s">
        <v>49</v>
      </c>
      <c r="B21" s="3" t="s">
        <v>59</v>
      </c>
      <c r="C21" s="15">
        <v>11647511.84</v>
      </c>
      <c r="D21" s="15">
        <v>51955376.82</v>
      </c>
      <c r="E21" s="6">
        <f t="shared" si="0"/>
        <v>4.4606416832798859</v>
      </c>
      <c r="F21" s="20">
        <v>30481750.539999999</v>
      </c>
      <c r="G21" s="6">
        <f t="shared" si="1"/>
        <v>0.58669097224728783</v>
      </c>
      <c r="H21" s="20">
        <v>8819851.5</v>
      </c>
      <c r="I21" s="6">
        <f t="shared" si="1"/>
        <v>0.28934858870477459</v>
      </c>
      <c r="J21" s="20">
        <v>7788708.5</v>
      </c>
      <c r="K21" s="6">
        <f t="shared" si="1"/>
        <v>0.88308839440210529</v>
      </c>
      <c r="M21" s="10"/>
    </row>
    <row r="22" spans="1:13" ht="36.75" customHeight="1" x14ac:dyDescent="0.2">
      <c r="A22" s="18" t="s">
        <v>50</v>
      </c>
      <c r="B22" s="3" t="s">
        <v>60</v>
      </c>
      <c r="C22" s="15">
        <v>120503653.95999999</v>
      </c>
      <c r="D22" s="15">
        <v>146431459.25</v>
      </c>
      <c r="E22" s="6">
        <f t="shared" si="0"/>
        <v>1.2151619842051138</v>
      </c>
      <c r="F22" s="20">
        <v>141536494.28</v>
      </c>
      <c r="G22" s="6">
        <f t="shared" si="1"/>
        <v>0.96657163020111059</v>
      </c>
      <c r="H22" s="20">
        <v>129759764.28</v>
      </c>
      <c r="I22" s="6">
        <f t="shared" si="1"/>
        <v>0.91679368589770049</v>
      </c>
      <c r="J22" s="20">
        <v>131944690.28</v>
      </c>
      <c r="K22" s="6">
        <f t="shared" si="1"/>
        <v>1.0168382395893174</v>
      </c>
      <c r="M22" s="10"/>
    </row>
    <row r="23" spans="1:13" ht="32.25" customHeight="1" x14ac:dyDescent="0.2">
      <c r="A23" s="18" t="s">
        <v>51</v>
      </c>
      <c r="B23" s="3" t="s">
        <v>61</v>
      </c>
      <c r="C23" s="15">
        <v>9197564.4199999999</v>
      </c>
      <c r="D23" s="15">
        <v>16386570</v>
      </c>
      <c r="E23" s="6">
        <f t="shared" si="0"/>
        <v>1.7816205738518764</v>
      </c>
      <c r="F23" s="20">
        <v>11103311</v>
      </c>
      <c r="G23" s="6">
        <f t="shared" si="1"/>
        <v>0.67758603539361806</v>
      </c>
      <c r="H23" s="20">
        <v>10884342</v>
      </c>
      <c r="I23" s="6">
        <f t="shared" si="1"/>
        <v>0.98027894562261653</v>
      </c>
      <c r="J23" s="20">
        <v>10901021</v>
      </c>
      <c r="K23" s="6">
        <f t="shared" si="1"/>
        <v>1.0015323847780602</v>
      </c>
      <c r="M23" s="10"/>
    </row>
    <row r="24" spans="1:13" ht="32.25" customHeight="1" x14ac:dyDescent="0.2">
      <c r="A24" s="18" t="s">
        <v>44</v>
      </c>
      <c r="B24" s="3" t="s">
        <v>45</v>
      </c>
      <c r="C24" s="15">
        <v>0</v>
      </c>
      <c r="D24" s="15">
        <v>0</v>
      </c>
      <c r="E24" s="6">
        <v>0</v>
      </c>
      <c r="F24" s="20"/>
      <c r="G24" s="6">
        <v>0</v>
      </c>
      <c r="H24" s="20"/>
      <c r="I24" s="6">
        <v>0</v>
      </c>
      <c r="J24" s="20"/>
      <c r="K24" s="6">
        <v>0</v>
      </c>
      <c r="M24" s="10"/>
    </row>
    <row r="25" spans="1:13" ht="78" customHeight="1" x14ac:dyDescent="0.2">
      <c r="A25" s="18" t="s">
        <v>63</v>
      </c>
      <c r="B25" s="26" t="s">
        <v>62</v>
      </c>
      <c r="C25" s="27">
        <v>0</v>
      </c>
      <c r="D25" s="27">
        <v>-39</v>
      </c>
      <c r="E25" s="6">
        <v>0</v>
      </c>
      <c r="F25" s="28"/>
      <c r="G25" s="6">
        <v>0</v>
      </c>
      <c r="H25" s="28"/>
      <c r="I25" s="6">
        <v>0</v>
      </c>
      <c r="J25" s="28"/>
      <c r="K25" s="6">
        <v>0</v>
      </c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6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2020-2024</vt:lpstr>
      <vt:lpstr>'2020-2024'!Заголовки_для_печати</vt:lpstr>
      <vt:lpstr>'2020-2024'!Область_печати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User</cp:lastModifiedBy>
  <cp:lastPrinted>2020-11-11T08:37:13Z</cp:lastPrinted>
  <dcterms:created xsi:type="dcterms:W3CDTF">2006-09-16T00:00:00Z</dcterms:created>
  <dcterms:modified xsi:type="dcterms:W3CDTF">2021-11-14T11:53:40Z</dcterms:modified>
</cp:coreProperties>
</file>